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nd Analyzer" sheetId="1" r:id="rId3"/>
    <sheet state="visible" name="Simple PushFold" sheetId="2" r:id="rId4"/>
    <sheet state="visible" name="10 BB" sheetId="3" r:id="rId5"/>
    <sheet state="visible" name="8 BB" sheetId="4" r:id="rId6"/>
    <sheet state="visible" name="6 BB" sheetId="5" r:id="rId7"/>
    <sheet state="visible" name="5 BB" sheetId="6" r:id="rId8"/>
    <sheet state="visible" name="4 BB" sheetId="7" r:id="rId9"/>
    <sheet state="visible" name="3 BB" sheetId="8" r:id="rId10"/>
    <sheet state="visible" name="2 BB" sheetId="9" r:id="rId11"/>
  </sheets>
  <definedNames/>
  <calcPr/>
</workbook>
</file>

<file path=xl/sharedStrings.xml><?xml version="1.0" encoding="utf-8"?>
<sst xmlns="http://schemas.openxmlformats.org/spreadsheetml/2006/main" count="225" uniqueCount="171">
  <si>
    <t>Fold Equity Analysis</t>
  </si>
  <si>
    <t>Combo Finder</t>
  </si>
  <si>
    <t>Opp Fold %</t>
  </si>
  <si>
    <t>Pot Equity</t>
  </si>
  <si>
    <t>Profit/Loss</t>
  </si>
  <si>
    <t>Case Equity</t>
  </si>
  <si>
    <t>Bust Frequency</t>
  </si>
  <si>
    <t>Hand</t>
  </si>
  <si>
    <t>Combos</t>
  </si>
  <si>
    <t>Frequency</t>
  </si>
  <si>
    <t>Opponent Folds</t>
  </si>
  <si>
    <t>NA</t>
  </si>
  <si>
    <t>AK</t>
  </si>
  <si>
    <t>Get called and win</t>
  </si>
  <si>
    <t>KQ</t>
  </si>
  <si>
    <t>Get called and lose</t>
  </si>
  <si>
    <t>KJ</t>
  </si>
  <si>
    <t>Profit / Loss</t>
  </si>
  <si>
    <t>AdJd</t>
  </si>
  <si>
    <t>AA</t>
  </si>
  <si>
    <t>Fold Frequency</t>
  </si>
  <si>
    <t>Open Range</t>
  </si>
  <si>
    <t>Calling Range</t>
  </si>
  <si>
    <t>Fold %</t>
  </si>
  <si>
    <t>QQ</t>
  </si>
  <si>
    <t>No Fold Equity</t>
  </si>
  <si>
    <t>Win</t>
  </si>
  <si>
    <t>Bluffing Formula</t>
  </si>
  <si>
    <t>Lose</t>
  </si>
  <si>
    <t>Pot</t>
  </si>
  <si>
    <t>Bluff Size</t>
  </si>
  <si>
    <t>% Fold for =EV</t>
  </si>
  <si>
    <t>Bluff Checker</t>
  </si>
  <si>
    <t>Value Betting</t>
  </si>
  <si>
    <t>Pot Size</t>
  </si>
  <si>
    <t>Success %</t>
  </si>
  <si>
    <t>Equity</t>
  </si>
  <si>
    <t>Bet Size</t>
  </si>
  <si>
    <t>opp call freq.</t>
  </si>
  <si>
    <t>Profit</t>
  </si>
  <si>
    <t>Resteal (Tied Together)</t>
  </si>
  <si>
    <t>Opp Fold Frequency</t>
  </si>
  <si>
    <t>Effective BB</t>
  </si>
  <si>
    <t>Players / Big Blinds</t>
  </si>
  <si>
    <t>Push Range</t>
  </si>
  <si>
    <t>8 / 8</t>
  </si>
  <si>
    <t>Any Pairs, Any Ace, Bway+10</t>
  </si>
  <si>
    <r>
      <rPr>
        <rFont val="Arial"/>
        <sz val="18.0"/>
      </rPr>
      <t xml:space="preserve">8 / 4 </t>
    </r>
    <r>
      <rPr>
        <rFont val="Arial"/>
        <i/>
        <sz val="18.0"/>
      </rPr>
      <t>or</t>
    </r>
    <r>
      <rPr>
        <rFont val="Arial"/>
        <sz val="18.0"/>
      </rPr>
      <t xml:space="preserve"> 4 / 8</t>
    </r>
  </si>
  <si>
    <t>Any Pair, Any Ace, Bway+8</t>
  </si>
  <si>
    <t>4 / 4</t>
  </si>
  <si>
    <t>Any Pair, Any King, 64s, Bway+8</t>
  </si>
  <si>
    <t>Players Behind</t>
  </si>
  <si>
    <t>10 Big Blinds with Antes</t>
  </si>
  <si>
    <t>Without Antes</t>
  </si>
  <si>
    <t xml:space="preserve">33+ A8s+ A5s AJo+ K9s+ KQo QTs+ JTs T9s </t>
  </si>
  <si>
    <t xml:space="preserve">99+ ATs+ A5s AJo+ KTs+ QTs+ </t>
  </si>
  <si>
    <t xml:space="preserve">22+ A8s+ A5s ATo+ K9s+ KQo Q9s+ J9s+ T9s </t>
  </si>
  <si>
    <t xml:space="preserve">88+ A9s+ A5s AJo+ KTs+ KQo QTs+ JTs </t>
  </si>
  <si>
    <t xml:space="preserve">22+ A8s+ A5s-A4s ATo+ K9s+ KJo+ Q9s+ QJo J9s+ T9s </t>
  </si>
  <si>
    <t xml:space="preserve">44+ A9s+ A5s AJo+ K9s+ KQo QTs+ JTs </t>
  </si>
  <si>
    <t xml:space="preserve">22+ A2s+ A9o+ K8s+ KJo+ Q9s+ QJo J8s+ JTo T8s+ 98s </t>
  </si>
  <si>
    <t xml:space="preserve">22+ A2s+ A5o+ K7s+ KTo+ Q8s+ QTo+ J8s+ JTo T8s+ 98s 87s </t>
  </si>
  <si>
    <t xml:space="preserve">22+ A7s+ A5s-A3s ATo+ K8s+ KJo+ Q8s+ QJo J8s+ T8s+ 98s </t>
  </si>
  <si>
    <t xml:space="preserve">22+ Ax+ K6s+ KTo+ Q8s+ QTo+ J8s+ JTo T7s+ 97s+ 87s 76s </t>
  </si>
  <si>
    <t xml:space="preserve">22+ A2s+ A7o+ A5o K7s+ KTo+ Q8s+ QTo+ J8s+ JTo T8s+ 98s 87s </t>
  </si>
  <si>
    <t xml:space="preserve">22+ Ax+ K2s+ K8o+ Q6s+ Q9o+ J7s+ J9o+ T7s+ T9o 96s+ 86s+ 75s+ 65s </t>
  </si>
  <si>
    <t xml:space="preserve">22+ Ax+ K5s+ KTo+ Q8s+ QTo+ J8s+ JTo T8s+ 97s+ 87s 76s </t>
  </si>
  <si>
    <t>sb</t>
  </si>
  <si>
    <t xml:space="preserve">22+ Qx+ J2s+ J6o+ T2s+ T7o+ 94s+ 97o+ 84s+ 86o+ 74s+ 76o 63s+ 53s+ 43s </t>
  </si>
  <si>
    <t xml:space="preserve">22+ Kx+ Q2s+ Q8o+ J3s+ J8o+ T4s+ T8o+ 95s+ 97o+ 85s+ 87o 74s+ 76o 64s+ 53s+ </t>
  </si>
  <si>
    <t>BB Call BTN</t>
  </si>
  <si>
    <t xml:space="preserve">22+ Kx+ Q2s+ Q5o+ J5s+ J8o+ T6s+ T8o+ 97s+ </t>
  </si>
  <si>
    <t xml:space="preserve">22+ Ax+ K2s+ K6o+ Q7s+ Q9o+ J8s+ JTo T9s </t>
  </si>
  <si>
    <t>These charts were created using a 90/10 payout structure for a single table tournament to simulate mid and early game in an MTT</t>
  </si>
  <si>
    <t>Players</t>
  </si>
  <si>
    <t>With Antes</t>
  </si>
  <si>
    <t>22+ A8s+ A5s-A4s ATo+ K9s+ KJo+ Q9s+ J9s+ T9s</t>
  </si>
  <si>
    <t>55+ A9s+ A5s+ AJo+ KTs+ KQo QTs+ JTs</t>
  </si>
  <si>
    <t>22+ A3s+ A9o+ K9s+ KJo+ Q9s+ QJo J9s+ T9s 98s</t>
  </si>
  <si>
    <t xml:space="preserve">33+ A8s+ A5s-A4s AJo+ K9s+ KQo QTs+ JTs </t>
  </si>
  <si>
    <t>22+ A2s+ A8o+ K9s+ KTo+ Q9s+ QJo J8s+ T8s+ 98s</t>
  </si>
  <si>
    <t>22+ A2s+ A7o+ A5o K7s+ KTo+ Q8s+ QJo J8s+ JTo T8s+ 98s 87s</t>
  </si>
  <si>
    <t xml:space="preserve">22+ A7s+ A5s-A3s ATo+ K8s+ KJo+ Q9s+ QJo J9s+ T9s 98s </t>
  </si>
  <si>
    <t>22+ Ax+ K6s+ KTo+ Q9s+ QTo+ J8s+ JTo T8s+ 98s 87s</t>
  </si>
  <si>
    <t xml:space="preserve">22+ A2s+ A8o+ K8s+ KTo+ Q9s+ QJo J8s+ JTo T8s+ 98s </t>
  </si>
  <si>
    <t>22+ Ax+ K3s+ K9o+ Q6s+ QTo+ J7s+ JTo T7s+ 97s+ 86s+ 76s 65s</t>
  </si>
  <si>
    <t xml:space="preserve">22+ Ax+ K7s+ KTo+ Q9s+ QJo J8s+ JTo T8s+ 98s 87s </t>
  </si>
  <si>
    <t>22+ Ax+ K2s+ K4o+ Q4s+ Q9o+ J7s+ J9o+ T7s+ T9o 96s+ 86s+ 76s 65s</t>
  </si>
  <si>
    <t xml:space="preserve">22+ Ax+ K4s+ K9o+ Q8s+ QTo+ J8s+ JTo T7s+ 97s+ 86s+ 76s 65s </t>
  </si>
  <si>
    <t>22+ Jx+ T2s+ T4o+ 92s+ 96o+ 83s+ 86o+ 73s+ 75o+ 63s+ 65o 53s+ 43s</t>
  </si>
  <si>
    <t xml:space="preserve">22+ Kx+ Q2s+ Q5o+ J2s+ J7o+ T4s+ T8o+ 95s+ 97o+ 85s+ 87o 74s+ 76o 64s+ 53s+ </t>
  </si>
  <si>
    <t xml:space="preserve">44+ A2s+ A9o+ K9s+ KTo+ QTs+ QJo J9s+ T9s </t>
  </si>
  <si>
    <t xml:space="preserve">55+ A8s+ ATo+ KTs+ KQo QTs+ JTs </t>
  </si>
  <si>
    <t>22+ A9s+ A5s ATo+ K9s+ KQo QTs+ JTs T9s</t>
  </si>
  <si>
    <t>22+ A2s+ A8o+ K8s+ KTo+ Q9s+ QJo J9s+ T8s+ 98s</t>
  </si>
  <si>
    <t>22+ A2s+ A7o+ A5o K7s+ KTo+ Q9s+ QJo J8s+ T8s+ 98s 87s</t>
  </si>
  <si>
    <t>22+ A2s+ A3o+ K6s+ KTo+ Q8s+ QTo+ J8s+ JTo T8s+ 98s 87s</t>
  </si>
  <si>
    <t>22+ Ax+ K5s+ K9o+ Q8s+ QTo+ J8s+ JTo T8s+ 97s+ 87s 76s</t>
  </si>
  <si>
    <t>22+ A2s+ A4o+ K8s+ KTo+ Q9s+ QJo J8s+ JTo T8s+ 98s 87s</t>
  </si>
  <si>
    <t>22+ Ax+ K2s+ K7o+ Q6s+ Q9o+ J8s+ JTo T7s+ 97s+ 87s 76s</t>
  </si>
  <si>
    <t>22+ Ax+ K6s+ KTo+ Q9s+ QTo+ J8s+ JTo T8s+ 97s+ 87s</t>
  </si>
  <si>
    <t>22+ Kx+ Q2s+ Q8o+ J6s+ J8o+ T7s+ T9o 97s+ 86s+ 76s</t>
  </si>
  <si>
    <t>22+ Ax+ K2s+ K7o+ Q8s+ QTo+ J8s+ JTo T7s+ 97s+ 86s+ 76s 65s</t>
  </si>
  <si>
    <t>22+ Tx+ 92s+ 94o+ 82s+ 85o+ 73s+ 75o+ 62s+ 65o 52s+ 54o 43s</t>
  </si>
  <si>
    <t>22+ Qx+ J2s+ J4o+ T2s+ T6o+ 93s+ 96o+ 84s+ 86o+ 74s+ 76o 63s+ 53s+ 43s</t>
  </si>
  <si>
    <t>22+ A2s+ A8o+ K9s+ KTo+ Q9s+ QJo J9s+ T9s</t>
  </si>
  <si>
    <t xml:space="preserve">22+ A7s+ A5s-A4s ATo+ K9s+ KJo+ Q9s+ J9s+ T9s </t>
  </si>
  <si>
    <t>22+ A2s+ A7o+ K6s+ KTo+ Q9s+ QTo+ J9s+ T8s+ 98s</t>
  </si>
  <si>
    <t xml:space="preserve">22+ A3s+ ATo+ K9s+ KJo+ Q9s+ J9s+ T9s </t>
  </si>
  <si>
    <t>22+ A2s+ A5o+ K6s+ KTo+ Q9s+ QTo+ J9s+ T9s 98s</t>
  </si>
  <si>
    <t xml:space="preserve">22+ A2s+ A9o+ K9s+ KJo+ Q9s+ QJo J9s+ T9s </t>
  </si>
  <si>
    <t>22+ A2s+ A3o+ K5s+ K9o+ Q8s+ QTo+ J8s+ JTo T8s+ 98s</t>
  </si>
  <si>
    <t xml:space="preserve">22+ A2s+ A7o+ A5o K8s+ KTo+ Q9s+ QJo J9s+ T8s+ 98s </t>
  </si>
  <si>
    <t>22+ Ax+ K4s+ K9o+ Q7s+ Q9o+ J8s+ JTo T8s+ 98s</t>
  </si>
  <si>
    <t xml:space="preserve">22+ A2s+ A3o+ K7s+ KTo+ Q9s+ QTo+ J9s+ T8s+ 98s </t>
  </si>
  <si>
    <t>22+ Ax+ K2s+ K6o+ Q6s+ Q9o+ J7s+ J9o+ T8s+ 98s 87s</t>
  </si>
  <si>
    <t xml:space="preserve">22+ Ax+ K4s+ K9o+ Q8s+ QTo+ J8s+ JTo T8s+ 97s+ 87s </t>
  </si>
  <si>
    <t>22+ Kx+ Q2s+ Q6o+ J5s+ J8o+ T6s+ T8o+ 97s+ 86s+ 76s</t>
  </si>
  <si>
    <t xml:space="preserve">22+ Ax+ K2s+ K6o+ Q7s+ Q9o+ J8s+ JTo T8s+ 97s+ 87s 76s </t>
  </si>
  <si>
    <t>22+ Tx+ 92s+ 94o+ 82s+ 84o+ 73s+ 75o+ 63s+ 65o 52s+ 54o 43s</t>
  </si>
  <si>
    <t xml:space="preserve">22+ Qx+ J2s+ J3o+ T2s+ T6o+ 94s+ 96o+ 84s+ 86o+ 74s+ 76o 64s+ 53s+ </t>
  </si>
  <si>
    <t xml:space="preserve">22+ Qx+ J2s+ J4o+ T2s+ T6o+ 95s+ 97o+ 84s+ 87o 74s+ 76o 64s+ 53s+ </t>
  </si>
  <si>
    <t xml:space="preserve">22+ Ax+ K2s+ K4o+ Q3s+ Q8o+ J7s+ J9o+ T7s+ T9o 97s+ 87s 76s </t>
  </si>
  <si>
    <t>22+ A2s+ A8o+ K6s+ KTo+ Q8s+ QTo+ J9s+ T9s</t>
  </si>
  <si>
    <t>22+ A4s+ A9o+ K9s+ KJo+ QTs+ JTs T9s</t>
  </si>
  <si>
    <t>22+ A2s+ A7o+ K6s+ KTo+ Q8s+ QTo+ J9s+ JTo T9s</t>
  </si>
  <si>
    <t>22+ A2s+ A8o+ K9s+ KJo+ Q9s+ J9s+ T9s</t>
  </si>
  <si>
    <t>22+ A2s+ A5o+ K5s+ K9o+ Q8s+ QTo+ J8s+ JTo T8s+</t>
  </si>
  <si>
    <t>22+ A2s+ A7o+ K7s+ KTo+ Q9s+ QJo J9s+ T9s 98s</t>
  </si>
  <si>
    <t>22+ A2s+ A3o+ K4s+ K9o+ Q6s+ Q9o+ J8s+ JTo T8s+ 98s</t>
  </si>
  <si>
    <t>22+ A2s+ A4o+ K7s+ KTo+ Q9s+ QJo J9s+ T9s</t>
  </si>
  <si>
    <t>22+ Ax+ K3s+ K8o+ Q6s+ Q9o+ J8s+ J9o+ T8s+ 98s</t>
  </si>
  <si>
    <t>22+ Ax+ K6s+ K9o+ Q8s+ QTo+ J9s+ T9s</t>
  </si>
  <si>
    <t>22+ Ax+ K2s+ K5o+ Q4s+ Q8o+ J7s+ J9o+ T7s+ T9o 97s+ 87s</t>
  </si>
  <si>
    <t>22+ Ax+ K4s+ K8o+ Q8s+ QTo+ J8s+ JTo T9s 98s</t>
  </si>
  <si>
    <t>22+ Kx+ Q2s+ Q6o+ J4s+ J8o+ T6s+ T8o+ 97s+ 87s</t>
  </si>
  <si>
    <t>22+ Ax+ K2s+ K5o+ Q6s+ Q9o+ J8s+ JTo T8s+ 98s</t>
  </si>
  <si>
    <t>22+ 9x+ 82s+ 83o+ 72s+ 74o+ 62s+ 64o+ 52s+ 54o 43s</t>
  </si>
  <si>
    <t>22+ Jx+ T2s+ T3o+ 92s+ 95o+ 84s+ 85o+ 74s+ 75o+ 64s+ 53s+</t>
  </si>
  <si>
    <t xml:space="preserve">44+ A2s+ A8o+ K6s+ KTo+ Q8s+ QTo+ J9s+ JTo T9s </t>
  </si>
  <si>
    <t xml:space="preserve">44+ A3s+ A9o+ K7s+ KTo+ Q9s+ QJo J9s+ </t>
  </si>
  <si>
    <t xml:space="preserve">33+ A2s+ A7o+ K5s+ KTo+ Q8s+ QTo+ J8s+ JTo T8s+ </t>
  </si>
  <si>
    <t xml:space="preserve">33+ A2s+ A5o+ K3s+ K9o+ Q6s+ Q9o+ J7s+ J9o+ T7s+ 97s+ 87s </t>
  </si>
  <si>
    <t xml:space="preserve">44+ A2s+ A7o+ K6s+ KTo+ Q9s+ QTo+ J9s+ T9s </t>
  </si>
  <si>
    <t xml:space="preserve">33+ A2s+ A4o+ K3s+ K9o+ Q6s+ Q9o+ J7s+ J9o+ T8s+ 98s </t>
  </si>
  <si>
    <t xml:space="preserve">33+ A2s+ A7o+ A5o K6s+ K9o+ Q8s+ QTo+ J9s+ T9s </t>
  </si>
  <si>
    <t xml:space="preserve">33+ A2s+ A3o+ K2s+ K7o+ Q5s+ Q8o+ J7s+ J9o+ T7s+ T9o 97s+ 87s </t>
  </si>
  <si>
    <t xml:space="preserve">33+ A2s+ A3o+ K4s+ K9o+ Q8s+ QTo+ J8s+ JTo T9s </t>
  </si>
  <si>
    <t xml:space="preserve">22+ Ax+ K2s+ K5o+ Q3s+ Q8o+ J5s+ J8o+ T6s+ T8o+ 97s+ 87s </t>
  </si>
  <si>
    <t xml:space="preserve">33+ Ax+ K4s+ K8o+ Q7s+ Q9o+ J8s+ JTo T8s+ </t>
  </si>
  <si>
    <t xml:space="preserve">22+ Ax+ K2s+ K3o+ Q2s+ Q6o+ J5s+ J8o+ T6s+ T8o+ 97s+ 98o 87s </t>
  </si>
  <si>
    <t xml:space="preserve">33+ Ax+ K2s+ K6o+ Q5s+ Q8o+ J7s+ J9o+ T8s+ </t>
  </si>
  <si>
    <t xml:space="preserve">22+ 8x+ 72s+ 73o+ 62s+ 63o+ 52s+ 53o+ 42s+ 32s </t>
  </si>
  <si>
    <t xml:space="preserve">22+ Tx+ 92s+ 93o+ 82s+ 84o+ 73s+ 75o+ 63s+ 65o 53s+ </t>
  </si>
  <si>
    <t xml:space="preserve">22+ Tx+ 92s+ 94o+ 82s+ 84o+ 72s+ 74o+ 62s+ 63o+ 5x+ 42s+ 43o 32s </t>
  </si>
  <si>
    <t>33+ A2s+ A4o+ K2s+ K7o+ Q4s+ Q8o+ J6s+ J9o+ T7s+ T9o 97s+ 86s+ 76s</t>
  </si>
  <si>
    <t>44+ A3s+ A9o+ K7s+ KTo+ Q9s+ QJo J9s+</t>
  </si>
  <si>
    <t>33+ A2s+ A4o+ K2s+ K7o+ Q4s+ Q8o+ J7s+ J9o+ T7s+ T9o 97s+ 87s 76s</t>
  </si>
  <si>
    <t>55+ A2s+ A9o+ K7s+ KTo+ Q9s+ QTo+ J9s+</t>
  </si>
  <si>
    <t>33+ A2s+ A3o+ K2s+ K6o+ Q3s+ Q8o+ J6s+ J8o+ T6s+ T9o 97s+ 86s+ 76s</t>
  </si>
  <si>
    <t>44+ A2s+ A7o+ K5s+ K9o+ Q8s+ QTo+ J9s+ JTo T9s</t>
  </si>
  <si>
    <t>33+ A2s+ A3o+ K2s+ K6o+ Q3s+ Q8o+ J5s+ J8o+ T6s+ T8o+ 97s+ 86s+ 76s</t>
  </si>
  <si>
    <t>44+ A2s+ A7o+ K6s+ K9o+ Q8s+ QTo+ J9s+ JTo T9s</t>
  </si>
  <si>
    <t>22+ Ax+ K2s+ K4o+ Q2s+ Q7o+ J3s+ J8o+ T6s+ T8o+ 96s+ 98o 86s+ 76s 65s</t>
  </si>
  <si>
    <t>33+ A2s+ A3o+ K3s+ K8o+ Q6s+ Q9o+ J8s+ JTo T8s+ 98s</t>
  </si>
  <si>
    <t>22+ Ax+ K2s+ K4o+ Q2s+ Q6o+ J4s+ J8o+ T6s+ T8o+ 96s+ 98o 86s+ 76s</t>
  </si>
  <si>
    <t>44+ A2s+ A3o+ K3s+ K7o+ Q7s+ Q9o+ J8s+ JTo T8s+</t>
  </si>
  <si>
    <t xml:space="preserve"> 22+ Kx+ Q2s+ Q3o+ J2s+ J5o+ T2s+ T6o+ 94s+ 97o+ 85s+ 87o 75s+ 64s+ 54s</t>
  </si>
  <si>
    <t>33+ Ax+ K2s+ K6o+ Q5s+ Q8o+ J8s+ J9o+ T8s+ 98s</t>
  </si>
  <si>
    <t>Any two</t>
  </si>
  <si>
    <t>22+ 8x+ 72s+ 73o+ 62s+ 64o+ 52s+ 53o+ 42s+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</si>
</sst>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###############"/>
    <numFmt numFmtId="165" formatCode="&quot;$&quot;#,##0.00"/>
    <numFmt numFmtId="166" formatCode="#,##0.0"/>
  </numFmts>
  <fonts count="17">
    <font>
      <sz val="10.0"/>
      <color rgb="FF000000"/>
      <name val="Arial"/>
    </font>
    <font>
      <name val="Arial"/>
    </font>
    <font>
      <b/>
      <color rgb="FF000000"/>
      <name val="Arial"/>
    </font>
    <font>
      <b/>
      <name val="Arial"/>
    </font>
    <font/>
    <font>
      <b/>
      <u/>
      <color rgb="FF000000"/>
      <name val="Arial"/>
    </font>
    <font>
      <color rgb="FF000000"/>
      <name val="Arial"/>
    </font>
    <font>
      <b/>
      <sz val="11.0"/>
      <color rgb="FF000000"/>
      <name val="Inconsolata"/>
    </font>
    <font>
      <b/>
      <sz val="12.0"/>
      <color rgb="FF008000"/>
      <name val="Arial"/>
    </font>
    <font>
      <b/>
      <sz val="12.0"/>
      <color rgb="FFFF0000"/>
      <name val="Arial"/>
    </font>
    <font>
      <b/>
      <color rgb="FFFF0000"/>
      <name val="Arial"/>
    </font>
    <font>
      <b/>
      <u/>
      <sz val="18.0"/>
      <name val="Arial"/>
    </font>
    <font>
      <b/>
      <u/>
      <sz val="18.0"/>
      <name val="Arial"/>
    </font>
    <font>
      <sz val="18.0"/>
      <name val="Arial"/>
    </font>
    <font>
      <b/>
      <sz val="10.0"/>
      <color rgb="FF000000"/>
    </font>
    <font>
      <sz val="10.0"/>
      <color rgb="FF000000"/>
    </font>
    <font>
      <b/>
      <sz val="10.0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shrinkToFit="0" vertical="bottom" wrapText="1"/>
    </xf>
    <xf borderId="0" fillId="0" fontId="2" numFmtId="0" xfId="0" applyAlignment="1" applyFont="1">
      <alignment readingOrder="0" shrinkToFit="0" vertical="center" wrapText="1"/>
    </xf>
    <xf borderId="0" fillId="0" fontId="3" numFmtId="0" xfId="0" applyAlignment="1" applyFont="1">
      <alignment shrinkToFit="0" vertical="bottom" wrapText="1"/>
    </xf>
    <xf borderId="1" fillId="0" fontId="4" numFmtId="0" xfId="0" applyAlignment="1" applyBorder="1" applyFont="1">
      <alignment shrinkToFit="0" wrapText="1"/>
    </xf>
    <xf borderId="1" fillId="0" fontId="5" numFmtId="0" xfId="0" applyAlignment="1" applyBorder="1" applyFont="1">
      <alignment shrinkToFit="0" vertical="bottom" wrapText="1"/>
    </xf>
    <xf borderId="1" fillId="0" fontId="3" numFmtId="0" xfId="0" applyAlignment="1" applyBorder="1" applyFont="1">
      <alignment shrinkToFit="0" vertical="bottom" wrapText="1"/>
    </xf>
    <xf borderId="1" fillId="0" fontId="3" numFmtId="3" xfId="0" applyAlignment="1" applyBorder="1" applyFont="1" applyNumberFormat="1">
      <alignment shrinkToFit="0" vertical="bottom" wrapText="1"/>
    </xf>
    <xf borderId="0" fillId="0" fontId="1" numFmtId="3" xfId="0" applyAlignment="1" applyFont="1" applyNumberFormat="1">
      <alignment shrinkToFit="0" vertical="bottom" wrapText="1"/>
    </xf>
    <xf borderId="1" fillId="0" fontId="2" numFmtId="0" xfId="0" applyAlignment="1" applyBorder="1" applyFont="1">
      <alignment shrinkToFit="0" vertical="bottom" wrapText="1"/>
    </xf>
    <xf borderId="1" fillId="2" fontId="6" numFmtId="10" xfId="0" applyAlignment="1" applyBorder="1" applyFill="1" applyFont="1" applyNumberFormat="1">
      <alignment horizontal="right" shrinkToFit="0" vertical="bottom" wrapText="1"/>
    </xf>
    <xf borderId="1" fillId="0" fontId="6" numFmtId="10" xfId="0" applyAlignment="1" applyBorder="1" applyFont="1" applyNumberFormat="1">
      <alignment horizontal="right" shrinkToFit="0" vertical="bottom" wrapText="1"/>
    </xf>
    <xf borderId="1" fillId="2" fontId="6" numFmtId="0" xfId="0" applyAlignment="1" applyBorder="1" applyFont="1">
      <alignment horizontal="right" shrinkToFit="0" vertical="bottom" wrapText="1"/>
    </xf>
    <xf borderId="1" fillId="0" fontId="1" numFmtId="4" xfId="0" applyAlignment="1" applyBorder="1" applyFont="1" applyNumberFormat="1">
      <alignment horizontal="right" shrinkToFit="0" vertical="bottom" wrapText="1"/>
    </xf>
    <xf borderId="1" fillId="0" fontId="1" numFmtId="10" xfId="0" applyAlignment="1" applyBorder="1" applyFont="1" applyNumberFormat="1">
      <alignment horizontal="right" shrinkToFit="0" vertical="bottom" wrapText="1"/>
    </xf>
    <xf borderId="1" fillId="2" fontId="1" numFmtId="0" xfId="0" applyAlignment="1" applyBorder="1" applyFont="1">
      <alignment horizontal="right" shrinkToFit="0" vertical="bottom" wrapText="1"/>
    </xf>
    <xf borderId="1" fillId="0" fontId="1" numFmtId="10" xfId="0" applyAlignment="1" applyBorder="1" applyFont="1" applyNumberFormat="1">
      <alignment horizontal="right" shrinkToFit="0" vertical="bottom" wrapText="1"/>
    </xf>
    <xf borderId="0" fillId="0" fontId="1" numFmtId="10" xfId="0" applyAlignment="1" applyFont="1" applyNumberFormat="1">
      <alignment shrinkToFit="0" vertical="bottom" wrapText="1"/>
    </xf>
    <xf borderId="1" fillId="0" fontId="1" numFmtId="0" xfId="0" applyAlignment="1" applyBorder="1" applyFont="1">
      <alignment shrinkToFit="0" vertical="bottom" wrapText="1"/>
    </xf>
    <xf borderId="1" fillId="2" fontId="6" numFmtId="3" xfId="0" applyAlignment="1" applyBorder="1" applyFont="1" applyNumberFormat="1">
      <alignment horizontal="right" shrinkToFit="0" vertical="bottom" wrapText="1"/>
    </xf>
    <xf borderId="1" fillId="0" fontId="1" numFmtId="10" xfId="0" applyAlignment="1" applyBorder="1" applyFont="1" applyNumberFormat="1">
      <alignment shrinkToFit="0" vertical="bottom" wrapText="1"/>
    </xf>
    <xf borderId="1" fillId="3" fontId="7" numFmtId="4" xfId="0" applyAlignment="1" applyBorder="1" applyFill="1" applyFont="1" applyNumberFormat="1">
      <alignment horizontal="right" shrinkToFit="0" vertical="bottom" wrapText="1"/>
    </xf>
    <xf borderId="2" fillId="0" fontId="1" numFmtId="0" xfId="0" applyAlignment="1" applyBorder="1" applyFont="1">
      <alignment shrinkToFit="0" vertical="bottom" wrapText="1"/>
    </xf>
    <xf borderId="1" fillId="0" fontId="2" numFmtId="10" xfId="0" applyAlignment="1" applyBorder="1" applyFont="1" applyNumberFormat="1">
      <alignment horizontal="right" shrinkToFit="0" vertical="bottom" wrapText="1"/>
    </xf>
    <xf borderId="1" fillId="0" fontId="2" numFmtId="10" xfId="0" applyAlignment="1" applyBorder="1" applyFont="1" applyNumberFormat="1">
      <alignment horizontal="right" shrinkToFit="0" vertical="bottom" wrapText="1"/>
    </xf>
    <xf borderId="1" fillId="0" fontId="8" numFmtId="4" xfId="0" applyAlignment="1" applyBorder="1" applyFont="1" applyNumberFormat="1">
      <alignment horizontal="right" shrinkToFit="0" vertical="bottom" wrapText="1"/>
    </xf>
    <xf borderId="1" fillId="0" fontId="1" numFmtId="10" xfId="0" applyAlignment="1" applyBorder="1" applyFont="1" applyNumberFormat="1">
      <alignment horizontal="right" shrinkToFit="0" vertical="bottom" wrapText="1"/>
    </xf>
    <xf borderId="1" fillId="2" fontId="1" numFmtId="0" xfId="0" applyAlignment="1" applyBorder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0" fillId="0" fontId="6" numFmtId="10" xfId="0" applyAlignment="1" applyFont="1" applyNumberFormat="1">
      <alignment horizontal="right" shrinkToFit="0" vertical="bottom" wrapText="1"/>
    </xf>
    <xf borderId="1" fillId="2" fontId="6" numFmtId="10" xfId="0" applyAlignment="1" applyBorder="1" applyFont="1" applyNumberFormat="1">
      <alignment horizontal="right" shrinkToFit="0" vertical="bottom" wrapText="1"/>
    </xf>
    <xf borderId="1" fillId="0" fontId="6" numFmtId="0" xfId="0" applyAlignment="1" applyBorder="1" applyFont="1">
      <alignment horizontal="right" shrinkToFit="0" vertical="bottom" wrapText="1"/>
    </xf>
    <xf borderId="0" fillId="0" fontId="1" numFmtId="10" xfId="0" applyAlignment="1" applyFont="1" applyNumberFormat="1">
      <alignment shrinkToFit="0" vertical="bottom" wrapText="1"/>
    </xf>
    <xf borderId="1" fillId="2" fontId="1" numFmtId="0" xfId="0" applyAlignment="1" applyBorder="1" applyFont="1">
      <alignment horizontal="right" readingOrder="0" shrinkToFit="0" vertical="bottom" wrapText="1"/>
    </xf>
    <xf borderId="1" fillId="2" fontId="6" numFmtId="164" xfId="0" applyAlignment="1" applyBorder="1" applyFont="1" applyNumberFormat="1">
      <alignment horizontal="right" shrinkToFit="0" vertical="bottom" wrapText="1"/>
    </xf>
    <xf borderId="1" fillId="0" fontId="9" numFmtId="4" xfId="0" applyAlignment="1" applyBorder="1" applyFont="1" applyNumberFormat="1">
      <alignment horizontal="right" shrinkToFit="0" vertical="bottom" wrapText="1"/>
    </xf>
    <xf borderId="0" fillId="0" fontId="1" numFmtId="165" xfId="0" applyAlignment="1" applyFont="1" applyNumberFormat="1">
      <alignment shrinkToFit="0" vertical="bottom" wrapText="1"/>
    </xf>
    <xf borderId="0" fillId="0" fontId="3" numFmtId="0" xfId="0" applyAlignment="1" applyFont="1">
      <alignment readingOrder="0" shrinkToFit="0" vertical="bottom" wrapText="1"/>
    </xf>
    <xf borderId="0" fillId="0" fontId="1" numFmtId="164" xfId="0" applyAlignment="1" applyFont="1" applyNumberFormat="1">
      <alignment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0" fontId="3" numFmtId="0" xfId="0" applyAlignment="1" applyBorder="1" applyFont="1">
      <alignment horizontal="center" shrinkToFit="0" vertical="bottom" wrapText="1"/>
    </xf>
    <xf borderId="1" fillId="2" fontId="6" numFmtId="0" xfId="0" applyAlignment="1" applyBorder="1" applyFont="1">
      <alignment horizontal="center" shrinkToFit="0" vertical="bottom" wrapText="1"/>
    </xf>
    <xf borderId="1" fillId="2" fontId="1" numFmtId="0" xfId="0" applyAlignment="1" applyBorder="1" applyFont="1">
      <alignment horizontal="center" shrinkToFit="0" vertical="bottom" wrapText="1"/>
    </xf>
    <xf borderId="1" fillId="2" fontId="1" numFmtId="10" xfId="0" applyAlignment="1" applyBorder="1" applyFont="1" applyNumberFormat="1">
      <alignment horizontal="center" shrinkToFit="0" vertical="bottom" wrapText="1"/>
    </xf>
    <xf borderId="1" fillId="0" fontId="1" numFmtId="166" xfId="0" applyAlignment="1" applyBorder="1" applyFont="1" applyNumberFormat="1">
      <alignment horizontal="center" shrinkToFit="0" vertical="bottom" wrapText="1"/>
    </xf>
    <xf borderId="1" fillId="2" fontId="1" numFmtId="165" xfId="0" applyAlignment="1" applyBorder="1" applyFont="1" applyNumberFormat="1">
      <alignment horizontal="right" shrinkToFit="0" vertical="bottom" wrapText="1"/>
    </xf>
    <xf borderId="1" fillId="0" fontId="6" numFmtId="165" xfId="0" applyAlignment="1" applyBorder="1" applyFont="1" applyNumberFormat="1">
      <alignment horizontal="right" shrinkToFit="0" vertical="bottom" wrapText="1"/>
    </xf>
    <xf borderId="0" fillId="0" fontId="1" numFmtId="165" xfId="0" applyAlignment="1" applyFont="1" applyNumberFormat="1">
      <alignment horizontal="right" readingOrder="0" shrinkToFit="0" vertical="bottom" wrapText="1"/>
    </xf>
    <xf borderId="0" fillId="0" fontId="1" numFmtId="10" xfId="0" applyAlignment="1" applyFont="1" applyNumberFormat="1">
      <alignment horizontal="right" shrinkToFit="0" vertical="bottom" wrapText="1"/>
    </xf>
    <xf borderId="1" fillId="0" fontId="1" numFmtId="3" xfId="0" applyAlignment="1" applyBorder="1" applyFont="1" applyNumberFormat="1">
      <alignment horizontal="right" shrinkToFit="0" vertical="bottom" wrapText="1"/>
    </xf>
    <xf borderId="0" fillId="0" fontId="1" numFmtId="165" xfId="0" applyAlignment="1" applyFont="1" applyNumberFormat="1">
      <alignment shrinkToFit="0" vertical="bottom" wrapText="1"/>
    </xf>
    <xf borderId="1" fillId="0" fontId="1" numFmtId="0" xfId="0" applyAlignment="1" applyBorder="1" applyFont="1">
      <alignment horizontal="right" shrinkToFit="0" vertical="bottom" wrapText="1"/>
    </xf>
    <xf borderId="1" fillId="0" fontId="10" numFmtId="165" xfId="0" applyAlignment="1" applyBorder="1" applyFont="1" applyNumberFormat="1">
      <alignment horizontal="right" shrinkToFit="0" vertical="bottom" wrapText="1"/>
    </xf>
    <xf borderId="1" fillId="0" fontId="11" numFmtId="0" xfId="0" applyAlignment="1" applyBorder="1" applyFont="1">
      <alignment horizontal="center" readingOrder="0" shrinkToFit="0" vertical="center" wrapText="1"/>
    </xf>
    <xf borderId="1" fillId="0" fontId="12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center" shrinkToFit="0" vertical="bottom" wrapText="1"/>
    </xf>
    <xf borderId="1" fillId="0" fontId="13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horizontal="center" readingOrder="0" shrinkToFit="0" vertical="center" wrapText="0"/>
    </xf>
    <xf borderId="0" fillId="0" fontId="14" numFmtId="0" xfId="0" applyAlignment="1" applyFont="1">
      <alignment horizontal="center" readingOrder="0" shrinkToFit="0" vertical="center" wrapText="0"/>
    </xf>
    <xf borderId="0" fillId="0" fontId="15" numFmtId="0" xfId="0" applyAlignment="1" applyFont="1">
      <alignment horizontal="left" readingOrder="0" shrinkToFit="0" vertical="center" wrapText="1"/>
    </xf>
    <xf borderId="0" fillId="0" fontId="16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wrapText="1"/>
    </xf>
    <xf borderId="0" fillId="0" fontId="15" numFmtId="0" xfId="0" applyAlignment="1" applyFont="1">
      <alignment readingOrder="0" shrinkToFit="0" vertical="center" wrapText="1"/>
    </xf>
    <xf borderId="0" fillId="0" fontId="4" numFmtId="0" xfId="0" applyAlignment="1" applyFont="1">
      <alignment readingOrder="0" shrinkToFit="0" wrapText="1"/>
    </xf>
    <xf borderId="3" fillId="0" fontId="14" numFmtId="0" xfId="0" applyAlignment="1" applyBorder="1" applyFont="1">
      <alignment horizontal="center" readingOrder="0" shrinkToFit="0" vertical="center" wrapText="0"/>
    </xf>
    <xf borderId="4" fillId="0" fontId="4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2.88"/>
    <col customWidth="1" min="2" max="2" width="19.75"/>
  </cols>
  <sheetData>
    <row r="2">
      <c r="A2" s="1"/>
      <c r="B2" s="2" t="s">
        <v>0</v>
      </c>
      <c r="C2" s="1"/>
      <c r="D2" s="1"/>
      <c r="E2" s="1"/>
      <c r="F2" s="1"/>
      <c r="G2" s="1"/>
      <c r="H2" s="1"/>
      <c r="I2" s="3" t="s">
        <v>1</v>
      </c>
      <c r="J2" s="1"/>
      <c r="K2" s="1"/>
      <c r="L2" s="1"/>
    </row>
    <row r="3">
      <c r="A3" s="1"/>
      <c r="B3" s="4"/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  <c r="H3" s="1"/>
      <c r="I3" s="6" t="s">
        <v>7</v>
      </c>
      <c r="J3" s="6" t="s">
        <v>8</v>
      </c>
      <c r="K3" s="7" t="s">
        <v>9</v>
      </c>
      <c r="L3" s="8"/>
    </row>
    <row r="4">
      <c r="A4" s="1"/>
      <c r="B4" s="9" t="s">
        <v>10</v>
      </c>
      <c r="C4" s="10">
        <v>0.8364</v>
      </c>
      <c r="D4" s="11" t="s">
        <v>11</v>
      </c>
      <c r="E4" s="12">
        <v>4.7</v>
      </c>
      <c r="F4" s="13">
        <f>C4*E4</f>
        <v>3.93108</v>
      </c>
      <c r="G4" s="14">
        <f>C6*D6</f>
        <v>0.112884</v>
      </c>
      <c r="H4" s="1"/>
      <c r="I4" s="15" t="s">
        <v>12</v>
      </c>
      <c r="J4" s="15">
        <v>12.0</v>
      </c>
      <c r="K4" s="16">
        <f t="shared" ref="K4:K12" si="1">J4/(38)</f>
        <v>0.3157894737</v>
      </c>
      <c r="L4" s="17"/>
    </row>
    <row r="5">
      <c r="A5" s="1"/>
      <c r="B5" s="9" t="s">
        <v>13</v>
      </c>
      <c r="C5" s="11">
        <f>1-C4</f>
        <v>0.1636</v>
      </c>
      <c r="D5" s="10">
        <v>0.31</v>
      </c>
      <c r="E5" s="12">
        <v>52.0</v>
      </c>
      <c r="F5" s="13">
        <f>C5*D5*E5</f>
        <v>2.637232</v>
      </c>
      <c r="G5" s="18"/>
      <c r="H5" s="1"/>
      <c r="I5" s="15" t="s">
        <v>14</v>
      </c>
      <c r="J5" s="15">
        <v>12.0</v>
      </c>
      <c r="K5" s="16">
        <f t="shared" si="1"/>
        <v>0.3157894737</v>
      </c>
      <c r="L5" s="17"/>
    </row>
    <row r="6">
      <c r="A6" s="1"/>
      <c r="B6" s="9" t="s">
        <v>15</v>
      </c>
      <c r="C6" s="11">
        <f>C5</f>
        <v>0.1636</v>
      </c>
      <c r="D6" s="11">
        <f>1-D5</f>
        <v>0.69</v>
      </c>
      <c r="E6" s="19">
        <v>50.0</v>
      </c>
      <c r="F6" s="13">
        <f>C6*D6*E6*-1</f>
        <v>-5.6442</v>
      </c>
      <c r="G6" s="18"/>
      <c r="H6" s="1"/>
      <c r="I6" s="15" t="s">
        <v>16</v>
      </c>
      <c r="J6" s="15">
        <v>1.0</v>
      </c>
      <c r="K6" s="16">
        <f t="shared" si="1"/>
        <v>0.02631578947</v>
      </c>
      <c r="L6" s="17"/>
    </row>
    <row r="7">
      <c r="A7" s="1"/>
      <c r="B7" s="18"/>
      <c r="C7" s="20"/>
      <c r="D7" s="9" t="s">
        <v>17</v>
      </c>
      <c r="E7" s="21">
        <f>SUM(F4:F6)</f>
        <v>0.924112</v>
      </c>
      <c r="F7" s="22"/>
      <c r="G7" s="18"/>
      <c r="H7" s="1"/>
      <c r="I7" s="15" t="s">
        <v>18</v>
      </c>
      <c r="J7" s="15">
        <v>1.0</v>
      </c>
      <c r="K7" s="16">
        <f t="shared" si="1"/>
        <v>0.02631578947</v>
      </c>
      <c r="L7" s="17"/>
    </row>
    <row r="8">
      <c r="A8" s="1"/>
      <c r="F8" s="1"/>
      <c r="G8" s="9" t="s">
        <v>17</v>
      </c>
      <c r="H8" s="1"/>
      <c r="I8" s="15" t="s">
        <v>19</v>
      </c>
      <c r="J8" s="15">
        <v>6.0</v>
      </c>
      <c r="K8" s="16">
        <f t="shared" si="1"/>
        <v>0.1578947368</v>
      </c>
      <c r="L8" s="17"/>
    </row>
    <row r="9">
      <c r="A9" s="1"/>
      <c r="B9" s="6" t="s">
        <v>20</v>
      </c>
      <c r="C9" s="23" t="s">
        <v>21</v>
      </c>
      <c r="D9" s="24" t="s">
        <v>22</v>
      </c>
      <c r="E9" s="6" t="s">
        <v>23</v>
      </c>
      <c r="F9" s="1"/>
      <c r="G9" s="25">
        <f>SUM(F4:F6)</f>
        <v>0.924112</v>
      </c>
      <c r="H9" s="1"/>
      <c r="I9" s="15" t="s">
        <v>24</v>
      </c>
      <c r="J9" s="15">
        <v>6.0</v>
      </c>
      <c r="K9" s="16">
        <f t="shared" si="1"/>
        <v>0.1578947368</v>
      </c>
      <c r="L9" s="17"/>
    </row>
    <row r="10">
      <c r="A10" s="1"/>
      <c r="B10" s="18"/>
      <c r="C10" s="10">
        <v>0.55</v>
      </c>
      <c r="D10" s="10">
        <v>0.09</v>
      </c>
      <c r="E10" s="26">
        <f>1-D10/C10</f>
        <v>0.8363636364</v>
      </c>
      <c r="F10" s="1"/>
      <c r="G10" s="1"/>
      <c r="H10" s="1"/>
      <c r="I10" s="27"/>
      <c r="J10" s="27"/>
      <c r="K10" s="16">
        <f t="shared" si="1"/>
        <v>0</v>
      </c>
      <c r="L10" s="17"/>
    </row>
    <row r="11">
      <c r="A11" s="1"/>
      <c r="B11" s="1"/>
      <c r="C11" s="1"/>
      <c r="D11" s="1"/>
      <c r="E11" s="1"/>
      <c r="F11" s="1"/>
      <c r="G11" s="1"/>
      <c r="H11" s="1"/>
      <c r="I11" s="27"/>
      <c r="J11" s="27"/>
      <c r="K11" s="16">
        <f t="shared" si="1"/>
        <v>0</v>
      </c>
      <c r="L11" s="17"/>
    </row>
    <row r="12">
      <c r="A12" s="1"/>
      <c r="C12" s="1"/>
      <c r="D12" s="1"/>
      <c r="E12" s="1"/>
      <c r="F12" s="1"/>
      <c r="G12" s="1"/>
      <c r="H12" s="1"/>
      <c r="I12" s="27"/>
      <c r="J12" s="27"/>
      <c r="K12" s="16">
        <f t="shared" si="1"/>
        <v>0</v>
      </c>
      <c r="L12" s="17"/>
    </row>
    <row r="13">
      <c r="A13" s="1"/>
      <c r="B13" s="28" t="s">
        <v>25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>
      <c r="A14" s="1"/>
      <c r="B14" s="18"/>
      <c r="C14" s="5" t="s">
        <v>3</v>
      </c>
      <c r="D14" s="5" t="s">
        <v>4</v>
      </c>
      <c r="E14" s="5" t="s">
        <v>5</v>
      </c>
      <c r="F14" s="1"/>
      <c r="G14" s="1"/>
      <c r="H14" s="29"/>
      <c r="I14" s="1"/>
      <c r="J14" s="1"/>
      <c r="K14" s="1"/>
      <c r="L14" s="1"/>
    </row>
    <row r="15">
      <c r="A15" s="1"/>
      <c r="B15" s="6" t="s">
        <v>26</v>
      </c>
      <c r="C15" s="30">
        <v>0.34</v>
      </c>
      <c r="D15" s="15">
        <v>18.5</v>
      </c>
      <c r="E15" s="31">
        <f t="shared" ref="E15:E16" si="2">C15*D15</f>
        <v>6.29</v>
      </c>
      <c r="F15" s="1"/>
      <c r="G15" s="3" t="s">
        <v>27</v>
      </c>
      <c r="H15" s="32"/>
      <c r="I15" s="32"/>
      <c r="J15" s="1"/>
      <c r="K15" s="1"/>
      <c r="L15" s="1"/>
    </row>
    <row r="16">
      <c r="A16" s="1"/>
      <c r="B16" s="6" t="s">
        <v>28</v>
      </c>
      <c r="C16" s="11">
        <f>1-C15</f>
        <v>0.66</v>
      </c>
      <c r="D16" s="15">
        <v>10.9</v>
      </c>
      <c r="E16" s="31">
        <f t="shared" si="2"/>
        <v>7.194</v>
      </c>
      <c r="F16" s="1"/>
      <c r="G16" s="18" t="s">
        <v>29</v>
      </c>
      <c r="H16" s="23" t="s">
        <v>30</v>
      </c>
      <c r="I16" s="23" t="s">
        <v>31</v>
      </c>
      <c r="J16" s="1"/>
      <c r="K16" s="1"/>
      <c r="L16" s="1"/>
    </row>
    <row r="17">
      <c r="A17" s="1"/>
      <c r="B17" s="1"/>
      <c r="C17" s="32"/>
      <c r="D17" s="1"/>
      <c r="E17" s="9" t="s">
        <v>17</v>
      </c>
      <c r="F17" s="1"/>
      <c r="G17" s="33">
        <v>8.0</v>
      </c>
      <c r="H17" s="34">
        <v>10.0</v>
      </c>
      <c r="I17" s="11">
        <f>H17/(H17+G17)</f>
        <v>0.5555555556</v>
      </c>
      <c r="J17" s="1"/>
      <c r="K17" s="1"/>
      <c r="L17" s="1"/>
    </row>
    <row r="18">
      <c r="A18" s="1"/>
      <c r="B18" s="1"/>
      <c r="C18" s="29"/>
      <c r="D18" s="1"/>
      <c r="E18" s="35">
        <f>E15-E16</f>
        <v>-0.904</v>
      </c>
      <c r="F18" s="1"/>
      <c r="G18" s="1"/>
      <c r="H18" s="1"/>
      <c r="I18" s="32"/>
      <c r="J18" s="1"/>
      <c r="K18" s="1"/>
      <c r="L18" s="1"/>
    </row>
    <row r="19">
      <c r="A19" s="1"/>
      <c r="B19" s="1"/>
      <c r="C19" s="1"/>
      <c r="D19" s="1"/>
      <c r="F19" s="1"/>
      <c r="G19" s="3" t="s">
        <v>32</v>
      </c>
      <c r="H19" s="32"/>
      <c r="I19" s="32"/>
      <c r="J19" s="36"/>
      <c r="K19" s="1"/>
      <c r="L19" s="1"/>
    </row>
    <row r="20">
      <c r="A20" s="1"/>
      <c r="B20" s="37" t="s">
        <v>33</v>
      </c>
      <c r="C20" s="38"/>
      <c r="D20" s="32"/>
      <c r="E20" s="1"/>
      <c r="F20" s="1"/>
      <c r="G20" s="39" t="s">
        <v>30</v>
      </c>
      <c r="H20" s="40" t="s">
        <v>34</v>
      </c>
      <c r="I20" s="40" t="s">
        <v>35</v>
      </c>
      <c r="J20" s="40" t="s">
        <v>36</v>
      </c>
      <c r="K20" s="1"/>
      <c r="L20" s="1"/>
    </row>
    <row r="21">
      <c r="A21" s="1"/>
      <c r="B21" s="6" t="s">
        <v>37</v>
      </c>
      <c r="C21" s="23" t="s">
        <v>38</v>
      </c>
      <c r="D21" s="23" t="s">
        <v>39</v>
      </c>
      <c r="E21" s="1"/>
      <c r="F21" s="1"/>
      <c r="G21" s="41">
        <v>60.0</v>
      </c>
      <c r="H21" s="42">
        <v>300.0</v>
      </c>
      <c r="I21" s="43">
        <v>0.15</v>
      </c>
      <c r="J21" s="44">
        <f t="shared" ref="J21:J24" si="3">(H21*I21)-(G21*(1-I21))</f>
        <v>-6</v>
      </c>
      <c r="K21" s="1"/>
      <c r="L21" s="1"/>
    </row>
    <row r="22">
      <c r="A22" s="1"/>
      <c r="B22" s="45">
        <v>6300.0</v>
      </c>
      <c r="C22" s="30">
        <v>0.5</v>
      </c>
      <c r="D22" s="46">
        <f t="shared" ref="D22:D26" si="4">B22*C22</f>
        <v>3150</v>
      </c>
      <c r="E22" s="1"/>
      <c r="F22" s="1"/>
      <c r="G22" s="41">
        <v>150.0</v>
      </c>
      <c r="H22" s="42">
        <v>300.0</v>
      </c>
      <c r="I22" s="43">
        <v>0.35</v>
      </c>
      <c r="J22" s="44">
        <f t="shared" si="3"/>
        <v>7.5</v>
      </c>
      <c r="K22" s="1"/>
      <c r="L22" s="1"/>
    </row>
    <row r="23">
      <c r="A23" s="1"/>
      <c r="B23" s="45">
        <v>5000.0</v>
      </c>
      <c r="C23" s="30">
        <v>0.55</v>
      </c>
      <c r="D23" s="46">
        <f t="shared" si="4"/>
        <v>2750</v>
      </c>
      <c r="E23" s="1"/>
      <c r="F23" s="1"/>
      <c r="G23" s="42">
        <v>250.0</v>
      </c>
      <c r="H23" s="42">
        <v>300.0</v>
      </c>
      <c r="I23" s="43">
        <v>0.5</v>
      </c>
      <c r="J23" s="44">
        <f t="shared" si="3"/>
        <v>25</v>
      </c>
      <c r="K23" s="1"/>
      <c r="L23" s="1"/>
    </row>
    <row r="24">
      <c r="A24" s="1"/>
      <c r="B24" s="45">
        <v>9500.0</v>
      </c>
      <c r="C24" s="30">
        <v>0.4</v>
      </c>
      <c r="D24" s="46">
        <f t="shared" si="4"/>
        <v>3800</v>
      </c>
      <c r="E24" s="1"/>
      <c r="F24" s="1"/>
      <c r="G24" s="42">
        <v>550.0</v>
      </c>
      <c r="H24" s="42">
        <v>300.0</v>
      </c>
      <c r="I24" s="43">
        <v>0.65</v>
      </c>
      <c r="J24" s="44">
        <f t="shared" si="3"/>
        <v>2.5</v>
      </c>
      <c r="K24" s="1"/>
      <c r="L24" s="1"/>
    </row>
    <row r="25">
      <c r="A25" s="1"/>
      <c r="B25" s="45">
        <v>3500.0</v>
      </c>
      <c r="C25" s="30">
        <v>0.65</v>
      </c>
      <c r="D25" s="46">
        <f t="shared" si="4"/>
        <v>2275</v>
      </c>
      <c r="E25" s="1"/>
      <c r="F25" s="1"/>
      <c r="G25" s="1"/>
      <c r="H25" s="1"/>
      <c r="I25" s="1"/>
      <c r="J25" s="1"/>
      <c r="K25" s="1"/>
      <c r="L25" s="1"/>
    </row>
    <row r="26">
      <c r="A26" s="1"/>
      <c r="B26" s="45">
        <v>1400.0</v>
      </c>
      <c r="C26" s="30">
        <v>0.7</v>
      </c>
      <c r="D26" s="46">
        <f t="shared" si="4"/>
        <v>980</v>
      </c>
      <c r="E26" s="1"/>
      <c r="F26" s="1"/>
      <c r="G26" s="1"/>
      <c r="H26" s="1"/>
      <c r="I26" s="28"/>
      <c r="J26" s="1"/>
      <c r="K26" s="1"/>
      <c r="L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47"/>
      <c r="K27" s="1"/>
      <c r="L27" s="1"/>
    </row>
    <row r="28">
      <c r="A28" s="1"/>
      <c r="B28" s="37" t="s">
        <v>40</v>
      </c>
      <c r="C28" s="1"/>
      <c r="D28" s="1"/>
      <c r="E28" s="1"/>
      <c r="F28" s="1"/>
      <c r="G28" s="1"/>
      <c r="H28" s="1"/>
      <c r="I28" s="1"/>
      <c r="J28" s="47"/>
      <c r="K28" s="48"/>
      <c r="L28" s="32"/>
    </row>
    <row r="29">
      <c r="A29" s="1"/>
      <c r="B29" s="18"/>
      <c r="C29" s="5" t="s">
        <v>41</v>
      </c>
      <c r="D29" s="5" t="s">
        <v>3</v>
      </c>
      <c r="E29" s="5" t="s">
        <v>4</v>
      </c>
      <c r="F29" s="5" t="s">
        <v>5</v>
      </c>
      <c r="G29" s="6" t="s">
        <v>6</v>
      </c>
      <c r="H29" s="1"/>
      <c r="I29" s="1"/>
      <c r="J29" s="38"/>
      <c r="K29" s="38"/>
      <c r="L29" s="38"/>
    </row>
    <row r="30">
      <c r="A30" s="1"/>
      <c r="B30" s="9" t="s">
        <v>10</v>
      </c>
      <c r="C30" s="30">
        <f>E35</f>
        <v>0.5714285714</v>
      </c>
      <c r="D30" s="11" t="s">
        <v>11</v>
      </c>
      <c r="E30" s="12">
        <v>1.5</v>
      </c>
      <c r="F30" s="49">
        <f>C30*E30</f>
        <v>0.8571428571</v>
      </c>
      <c r="G30" s="18"/>
      <c r="H30" s="1"/>
      <c r="L30" s="29"/>
    </row>
    <row r="31">
      <c r="A31" s="1"/>
      <c r="B31" s="9" t="s">
        <v>13</v>
      </c>
      <c r="C31" s="11">
        <f>1-C30</f>
        <v>0.4285714286</v>
      </c>
      <c r="D31" s="30">
        <v>0.375</v>
      </c>
      <c r="E31" s="12">
        <f>B35+0.5</f>
        <v>10.5</v>
      </c>
      <c r="F31" s="13">
        <f>C31*D31*E31</f>
        <v>1.6875</v>
      </c>
      <c r="G31" s="14">
        <f>C32*D32</f>
        <v>0.2678571429</v>
      </c>
      <c r="H31" s="1"/>
      <c r="L31" s="32"/>
    </row>
    <row r="32">
      <c r="A32" s="1"/>
      <c r="B32" s="9" t="s">
        <v>15</v>
      </c>
      <c r="C32" s="11">
        <f>C31</f>
        <v>0.4285714286</v>
      </c>
      <c r="D32" s="11">
        <f>1-D31</f>
        <v>0.625</v>
      </c>
      <c r="E32" s="12">
        <f>B35-0.5</f>
        <v>9.5</v>
      </c>
      <c r="F32" s="13">
        <f>C32*D32*E32*-1</f>
        <v>-2.544642857</v>
      </c>
      <c r="G32" s="18"/>
      <c r="H32" s="1"/>
      <c r="L32" s="50"/>
    </row>
    <row r="33">
      <c r="A33" s="1"/>
      <c r="B33" s="18"/>
      <c r="C33" s="11"/>
      <c r="D33" s="11"/>
      <c r="E33" s="18"/>
      <c r="F33" s="18"/>
      <c r="G33" s="18"/>
      <c r="H33" s="1"/>
      <c r="L33" s="50"/>
    </row>
    <row r="34">
      <c r="A34" s="1"/>
      <c r="B34" s="6" t="s">
        <v>42</v>
      </c>
      <c r="C34" s="20" t="s">
        <v>21</v>
      </c>
      <c r="D34" s="20" t="s">
        <v>22</v>
      </c>
      <c r="E34" s="6" t="s">
        <v>23</v>
      </c>
      <c r="F34" s="18"/>
      <c r="G34" s="9" t="s">
        <v>17</v>
      </c>
      <c r="H34" s="1"/>
      <c r="L34" s="50"/>
    </row>
    <row r="35">
      <c r="A35" s="1"/>
      <c r="B35" s="51">
        <v>10.0</v>
      </c>
      <c r="C35" s="30">
        <v>0.7</v>
      </c>
      <c r="D35" s="30">
        <v>0.3</v>
      </c>
      <c r="E35" s="26">
        <f>1-D35/C35</f>
        <v>0.5714285714</v>
      </c>
      <c r="F35" s="18"/>
      <c r="G35" s="52">
        <f>SUM(F30:F32)</f>
        <v>0</v>
      </c>
      <c r="H35" s="1"/>
      <c r="L35" s="50"/>
    </row>
    <row r="36">
      <c r="A36" s="1"/>
      <c r="B36" s="1"/>
      <c r="C36" s="1"/>
      <c r="D36" s="1"/>
      <c r="E36" s="1"/>
      <c r="F36" s="1"/>
      <c r="G36" s="1"/>
      <c r="H36" s="1"/>
      <c r="L36" s="50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40.0"/>
    <col customWidth="1" min="2" max="2" width="59.38"/>
  </cols>
  <sheetData>
    <row r="3" ht="33.0" customHeight="1">
      <c r="A3" s="53" t="s">
        <v>43</v>
      </c>
      <c r="B3" s="54" t="s">
        <v>44</v>
      </c>
    </row>
    <row r="4">
      <c r="A4" s="55" t="s">
        <v>45</v>
      </c>
      <c r="B4" s="55" t="s">
        <v>46</v>
      </c>
    </row>
    <row r="5">
      <c r="A5" s="56" t="s">
        <v>47</v>
      </c>
      <c r="B5" s="55" t="s">
        <v>48</v>
      </c>
    </row>
    <row r="6">
      <c r="A6" s="55" t="s">
        <v>49</v>
      </c>
      <c r="B6" s="55" t="s">
        <v>50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6.5"/>
    <col customWidth="1" min="2" max="2" width="62.38"/>
    <col customWidth="1" min="3" max="3" width="65.13"/>
    <col customWidth="1" min="4" max="6" width="8.13"/>
  </cols>
  <sheetData>
    <row r="1" ht="15.75" customHeight="1">
      <c r="A1" s="57" t="s">
        <v>51</v>
      </c>
      <c r="B1" s="57" t="s">
        <v>52</v>
      </c>
      <c r="C1" s="58" t="s">
        <v>53</v>
      </c>
    </row>
    <row r="2">
      <c r="A2" s="58">
        <v>8.0</v>
      </c>
      <c r="B2" s="59" t="s">
        <v>54</v>
      </c>
      <c r="C2" s="59" t="s">
        <v>55</v>
      </c>
    </row>
    <row r="3">
      <c r="A3" s="58">
        <v>7.0</v>
      </c>
      <c r="B3" s="59" t="s">
        <v>56</v>
      </c>
      <c r="C3" s="59" t="s">
        <v>57</v>
      </c>
    </row>
    <row r="4">
      <c r="A4" s="58">
        <v>6.0</v>
      </c>
      <c r="B4" s="59" t="s">
        <v>58</v>
      </c>
      <c r="C4" s="59" t="s">
        <v>59</v>
      </c>
    </row>
    <row r="5">
      <c r="A5" s="58">
        <v>5.0</v>
      </c>
      <c r="B5" s="59" t="s">
        <v>60</v>
      </c>
      <c r="C5" s="59" t="s">
        <v>56</v>
      </c>
    </row>
    <row r="6">
      <c r="A6" s="58">
        <v>4.0</v>
      </c>
      <c r="B6" s="59" t="s">
        <v>61</v>
      </c>
      <c r="C6" s="59" t="s">
        <v>62</v>
      </c>
    </row>
    <row r="7">
      <c r="A7" s="58">
        <v>3.0</v>
      </c>
      <c r="B7" s="59" t="s">
        <v>63</v>
      </c>
      <c r="C7" s="59" t="s">
        <v>64</v>
      </c>
    </row>
    <row r="8">
      <c r="A8" s="58">
        <v>2.0</v>
      </c>
      <c r="B8" s="59" t="s">
        <v>65</v>
      </c>
      <c r="C8" s="59" t="s">
        <v>66</v>
      </c>
    </row>
    <row r="9" ht="14.25" customHeight="1">
      <c r="A9" s="58" t="s">
        <v>67</v>
      </c>
      <c r="B9" s="59" t="s">
        <v>68</v>
      </c>
      <c r="C9" s="59" t="s">
        <v>69</v>
      </c>
    </row>
    <row r="10">
      <c r="A10" s="58" t="s">
        <v>70</v>
      </c>
      <c r="B10" s="59" t="s">
        <v>71</v>
      </c>
      <c r="C10" s="59" t="s">
        <v>72</v>
      </c>
    </row>
    <row r="14">
      <c r="C14" s="60"/>
    </row>
    <row r="15">
      <c r="A15" s="60"/>
      <c r="B15" s="61" t="s">
        <v>73</v>
      </c>
    </row>
    <row r="16">
      <c r="A16" s="60"/>
      <c r="C16" s="60"/>
    </row>
    <row r="17">
      <c r="A17" s="60"/>
      <c r="C17" s="60"/>
    </row>
    <row r="18">
      <c r="A18" s="60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0.88"/>
    <col customWidth="1" min="2" max="2" width="56.13"/>
    <col customWidth="1" min="3" max="3" width="63.75"/>
    <col customWidth="1" min="4" max="6" width="8.13"/>
  </cols>
  <sheetData>
    <row r="1">
      <c r="A1" s="58" t="s">
        <v>74</v>
      </c>
      <c r="B1" s="58" t="s">
        <v>75</v>
      </c>
      <c r="C1" s="58" t="s">
        <v>53</v>
      </c>
    </row>
    <row r="3">
      <c r="A3" s="58">
        <v>8.0</v>
      </c>
      <c r="B3" s="62" t="s">
        <v>76</v>
      </c>
      <c r="C3" s="62" t="s">
        <v>77</v>
      </c>
    </row>
    <row r="4">
      <c r="A4" s="58">
        <v>7.0</v>
      </c>
      <c r="B4" s="62" t="s">
        <v>78</v>
      </c>
      <c r="C4" s="62" t="s">
        <v>79</v>
      </c>
    </row>
    <row r="5">
      <c r="A5" s="58">
        <v>6.0</v>
      </c>
      <c r="B5" s="62" t="s">
        <v>80</v>
      </c>
      <c r="C5" s="62" t="s">
        <v>56</v>
      </c>
    </row>
    <row r="6">
      <c r="A6" s="58">
        <v>5.0</v>
      </c>
      <c r="B6" s="62" t="s">
        <v>81</v>
      </c>
      <c r="C6" s="62" t="s">
        <v>82</v>
      </c>
    </row>
    <row r="7">
      <c r="A7" s="58">
        <v>4.0</v>
      </c>
      <c r="B7" s="62" t="s">
        <v>83</v>
      </c>
      <c r="C7" s="62" t="s">
        <v>84</v>
      </c>
    </row>
    <row r="8">
      <c r="A8" s="58">
        <v>3.0</v>
      </c>
      <c r="B8" s="62" t="s">
        <v>85</v>
      </c>
      <c r="C8" s="62" t="s">
        <v>86</v>
      </c>
    </row>
    <row r="9">
      <c r="A9" s="58">
        <v>2.0</v>
      </c>
      <c r="B9" s="62" t="s">
        <v>87</v>
      </c>
      <c r="C9" s="62" t="s">
        <v>88</v>
      </c>
    </row>
    <row r="10" ht="13.5" customHeight="1">
      <c r="A10" s="58" t="s">
        <v>67</v>
      </c>
      <c r="B10" s="62" t="s">
        <v>89</v>
      </c>
      <c r="C10" s="62" t="s">
        <v>90</v>
      </c>
    </row>
    <row r="11">
      <c r="A11" s="58" t="s">
        <v>70</v>
      </c>
      <c r="B11" s="62" t="s">
        <v>91</v>
      </c>
      <c r="C11" s="62" t="s">
        <v>92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0.88"/>
    <col customWidth="1" min="2" max="2" width="57.13"/>
    <col customWidth="1" min="3" max="3" width="61.63"/>
    <col customWidth="1" min="4" max="6" width="8.13"/>
  </cols>
  <sheetData>
    <row r="1">
      <c r="A1" s="58" t="s">
        <v>74</v>
      </c>
      <c r="B1" s="58" t="s">
        <v>75</v>
      </c>
      <c r="C1" s="58" t="s">
        <v>53</v>
      </c>
    </row>
    <row r="3">
      <c r="A3" s="58">
        <v>8.0</v>
      </c>
      <c r="B3" s="63" t="s">
        <v>78</v>
      </c>
      <c r="C3" s="63" t="s">
        <v>93</v>
      </c>
    </row>
    <row r="4">
      <c r="A4" s="58">
        <v>7.0</v>
      </c>
      <c r="B4" s="63" t="s">
        <v>94</v>
      </c>
      <c r="C4" s="63" t="s">
        <v>76</v>
      </c>
    </row>
    <row r="5">
      <c r="A5" s="58">
        <v>6.0</v>
      </c>
      <c r="B5" s="63" t="s">
        <v>95</v>
      </c>
      <c r="C5" s="63" t="s">
        <v>78</v>
      </c>
    </row>
    <row r="6">
      <c r="A6" s="58">
        <v>5.0</v>
      </c>
      <c r="B6" s="63" t="s">
        <v>96</v>
      </c>
      <c r="C6" s="63" t="s">
        <v>94</v>
      </c>
    </row>
    <row r="7">
      <c r="A7" s="58">
        <v>4.0</v>
      </c>
      <c r="B7" s="63" t="s">
        <v>97</v>
      </c>
      <c r="C7" s="63" t="s">
        <v>98</v>
      </c>
    </row>
    <row r="8">
      <c r="A8" s="58">
        <v>3.0</v>
      </c>
      <c r="B8" s="63" t="s">
        <v>99</v>
      </c>
      <c r="C8" s="63" t="s">
        <v>100</v>
      </c>
    </row>
    <row r="9">
      <c r="A9" s="58">
        <v>2.0</v>
      </c>
      <c r="B9" s="63" t="s">
        <v>101</v>
      </c>
      <c r="C9" s="63" t="s">
        <v>102</v>
      </c>
    </row>
    <row r="10">
      <c r="A10" s="58" t="s">
        <v>67</v>
      </c>
      <c r="B10" s="63" t="s">
        <v>103</v>
      </c>
      <c r="C10" s="63" t="s">
        <v>104</v>
      </c>
    </row>
    <row r="11">
      <c r="A11" s="58" t="s">
        <v>70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1.88"/>
    <col customWidth="1" min="2" max="2" width="56.5"/>
    <col customWidth="1" min="3" max="3" width="57.0"/>
    <col customWidth="1" min="4" max="6" width="8.13"/>
  </cols>
  <sheetData>
    <row r="1">
      <c r="A1" s="58" t="s">
        <v>74</v>
      </c>
      <c r="B1" s="58" t="s">
        <v>75</v>
      </c>
      <c r="C1" s="58" t="s">
        <v>53</v>
      </c>
    </row>
    <row r="3">
      <c r="A3" s="58">
        <v>8.0</v>
      </c>
      <c r="B3" s="62" t="s">
        <v>105</v>
      </c>
      <c r="C3" s="59" t="s">
        <v>106</v>
      </c>
    </row>
    <row r="4">
      <c r="A4" s="58">
        <v>7.0</v>
      </c>
      <c r="B4" s="62" t="s">
        <v>107</v>
      </c>
      <c r="C4" s="59" t="s">
        <v>108</v>
      </c>
    </row>
    <row r="5">
      <c r="A5" s="58">
        <v>6.0</v>
      </c>
      <c r="B5" s="62" t="s">
        <v>109</v>
      </c>
      <c r="C5" s="59" t="s">
        <v>110</v>
      </c>
    </row>
    <row r="6">
      <c r="A6" s="58">
        <v>5.0</v>
      </c>
      <c r="B6" s="62" t="s">
        <v>111</v>
      </c>
      <c r="C6" s="59" t="s">
        <v>112</v>
      </c>
    </row>
    <row r="7">
      <c r="A7" s="58">
        <v>4.0</v>
      </c>
      <c r="B7" s="62" t="s">
        <v>113</v>
      </c>
      <c r="C7" s="59" t="s">
        <v>114</v>
      </c>
    </row>
    <row r="8">
      <c r="A8" s="58">
        <v>3.0</v>
      </c>
      <c r="B8" s="62" t="s">
        <v>115</v>
      </c>
      <c r="C8" s="59" t="s">
        <v>116</v>
      </c>
    </row>
    <row r="9">
      <c r="A9" s="58">
        <v>2.0</v>
      </c>
      <c r="B9" s="62" t="s">
        <v>117</v>
      </c>
      <c r="C9" s="59" t="s">
        <v>118</v>
      </c>
    </row>
    <row r="10">
      <c r="A10" s="58" t="s">
        <v>67</v>
      </c>
      <c r="B10" s="62" t="s">
        <v>119</v>
      </c>
      <c r="C10" s="59" t="s">
        <v>120</v>
      </c>
    </row>
    <row r="11">
      <c r="A11" s="58" t="s">
        <v>70</v>
      </c>
      <c r="B11" s="62" t="s">
        <v>121</v>
      </c>
      <c r="C11" s="62" t="s">
        <v>122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0.88"/>
    <col customWidth="1" min="2" max="2" width="53.5"/>
    <col customWidth="1" min="3" max="3" width="53.38"/>
    <col customWidth="1" min="4" max="6" width="8.13"/>
  </cols>
  <sheetData>
    <row r="1">
      <c r="A1" s="58" t="s">
        <v>74</v>
      </c>
      <c r="B1" s="58" t="s">
        <v>75</v>
      </c>
      <c r="C1" s="58" t="s">
        <v>53</v>
      </c>
    </row>
    <row r="3">
      <c r="A3" s="58">
        <v>8.0</v>
      </c>
      <c r="B3" s="63" t="s">
        <v>123</v>
      </c>
      <c r="C3" s="63" t="s">
        <v>124</v>
      </c>
    </row>
    <row r="4">
      <c r="A4" s="58">
        <v>7.0</v>
      </c>
      <c r="B4" s="63" t="s">
        <v>125</v>
      </c>
      <c r="C4" s="63" t="s">
        <v>126</v>
      </c>
    </row>
    <row r="5">
      <c r="A5" s="58">
        <v>6.0</v>
      </c>
      <c r="B5" s="63" t="s">
        <v>127</v>
      </c>
      <c r="C5" s="63" t="s">
        <v>128</v>
      </c>
    </row>
    <row r="6">
      <c r="A6" s="58">
        <v>5.0</v>
      </c>
      <c r="B6" s="63" t="s">
        <v>129</v>
      </c>
      <c r="C6" s="63" t="s">
        <v>130</v>
      </c>
    </row>
    <row r="7">
      <c r="A7" s="58">
        <v>4.0</v>
      </c>
      <c r="B7" s="63" t="s">
        <v>131</v>
      </c>
      <c r="C7" s="63" t="s">
        <v>132</v>
      </c>
    </row>
    <row r="8">
      <c r="A8" s="58">
        <v>3.0</v>
      </c>
      <c r="B8" s="63" t="s">
        <v>133</v>
      </c>
      <c r="C8" s="63" t="s">
        <v>134</v>
      </c>
    </row>
    <row r="9">
      <c r="A9" s="58">
        <v>2.0</v>
      </c>
      <c r="B9" s="63" t="s">
        <v>135</v>
      </c>
      <c r="C9" s="63" t="s">
        <v>136</v>
      </c>
    </row>
    <row r="10">
      <c r="A10" s="58" t="s">
        <v>67</v>
      </c>
      <c r="B10" s="63" t="s">
        <v>137</v>
      </c>
      <c r="C10" s="63" t="s">
        <v>138</v>
      </c>
    </row>
    <row r="11">
      <c r="A11" s="58" t="s">
        <v>70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0.88"/>
    <col customWidth="1" min="2" max="2" width="57.75"/>
    <col customWidth="1" min="3" max="3" width="57.38"/>
    <col customWidth="1" min="4" max="6" width="8.13"/>
  </cols>
  <sheetData>
    <row r="1">
      <c r="A1" s="64" t="s">
        <v>74</v>
      </c>
      <c r="B1" s="64" t="s">
        <v>75</v>
      </c>
      <c r="C1" s="64" t="s">
        <v>53</v>
      </c>
    </row>
    <row r="2">
      <c r="A2" s="65"/>
      <c r="B2" s="65"/>
      <c r="C2" s="65"/>
    </row>
    <row r="3">
      <c r="A3" s="58">
        <v>8.0</v>
      </c>
      <c r="B3" s="62" t="s">
        <v>139</v>
      </c>
      <c r="C3" s="62" t="s">
        <v>140</v>
      </c>
    </row>
    <row r="4">
      <c r="A4" s="58">
        <v>7.0</v>
      </c>
      <c r="B4" s="62" t="s">
        <v>141</v>
      </c>
      <c r="C4" s="62" t="s">
        <v>140</v>
      </c>
    </row>
    <row r="5">
      <c r="A5" s="58">
        <v>6.0</v>
      </c>
      <c r="B5" s="62" t="s">
        <v>142</v>
      </c>
      <c r="C5" s="62" t="s">
        <v>143</v>
      </c>
    </row>
    <row r="6">
      <c r="A6" s="58">
        <v>5.0</v>
      </c>
      <c r="B6" s="62" t="s">
        <v>144</v>
      </c>
      <c r="C6" s="62" t="s">
        <v>145</v>
      </c>
    </row>
    <row r="7">
      <c r="A7" s="58">
        <v>4.0</v>
      </c>
      <c r="B7" s="62" t="s">
        <v>146</v>
      </c>
      <c r="C7" s="62" t="s">
        <v>147</v>
      </c>
    </row>
    <row r="8">
      <c r="A8" s="58">
        <v>3.0</v>
      </c>
      <c r="B8" s="62" t="s">
        <v>148</v>
      </c>
      <c r="C8" s="62" t="s">
        <v>149</v>
      </c>
    </row>
    <row r="9">
      <c r="A9" s="58">
        <v>2.0</v>
      </c>
      <c r="B9" s="62" t="s">
        <v>150</v>
      </c>
      <c r="C9" s="62" t="s">
        <v>151</v>
      </c>
    </row>
    <row r="10">
      <c r="A10" s="58" t="s">
        <v>67</v>
      </c>
      <c r="B10" s="62" t="s">
        <v>152</v>
      </c>
      <c r="C10" s="62" t="s">
        <v>153</v>
      </c>
    </row>
    <row r="11">
      <c r="A11" s="58" t="s">
        <v>70</v>
      </c>
      <c r="B11" s="62" t="s">
        <v>154</v>
      </c>
      <c r="C11" s="62" t="s">
        <v>154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0.88"/>
    <col customWidth="1" min="2" max="2" width="61.25"/>
    <col customWidth="1" min="3" max="3" width="53.5"/>
    <col customWidth="1" min="4" max="6" width="8.13"/>
  </cols>
  <sheetData>
    <row r="1">
      <c r="A1" s="58" t="s">
        <v>74</v>
      </c>
      <c r="B1" s="58" t="s">
        <v>75</v>
      </c>
      <c r="C1" s="58" t="s">
        <v>53</v>
      </c>
    </row>
    <row r="3">
      <c r="A3" s="58">
        <v>8.0</v>
      </c>
      <c r="B3" s="63" t="s">
        <v>155</v>
      </c>
      <c r="C3" s="63" t="s">
        <v>156</v>
      </c>
    </row>
    <row r="4">
      <c r="A4" s="58">
        <v>7.0</v>
      </c>
      <c r="B4" s="63" t="s">
        <v>157</v>
      </c>
      <c r="C4" s="63" t="s">
        <v>158</v>
      </c>
    </row>
    <row r="5">
      <c r="A5" s="58">
        <v>6.0</v>
      </c>
      <c r="B5" s="63" t="s">
        <v>159</v>
      </c>
      <c r="C5" s="63" t="s">
        <v>160</v>
      </c>
    </row>
    <row r="6">
      <c r="A6" s="58">
        <v>5.0</v>
      </c>
      <c r="B6" s="63" t="s">
        <v>161</v>
      </c>
      <c r="C6" s="63" t="s">
        <v>162</v>
      </c>
    </row>
    <row r="7">
      <c r="A7" s="58">
        <v>4.0</v>
      </c>
      <c r="B7" s="63" t="s">
        <v>163</v>
      </c>
      <c r="C7" s="63" t="s">
        <v>164</v>
      </c>
    </row>
    <row r="8">
      <c r="A8" s="58">
        <v>3.0</v>
      </c>
      <c r="B8" s="63" t="s">
        <v>165</v>
      </c>
      <c r="C8" s="63" t="s">
        <v>166</v>
      </c>
    </row>
    <row r="9">
      <c r="A9" s="58">
        <v>2.0</v>
      </c>
      <c r="B9" s="63" t="s">
        <v>167</v>
      </c>
      <c r="C9" s="63" t="s">
        <v>168</v>
      </c>
    </row>
    <row r="10">
      <c r="A10" s="58" t="s">
        <v>67</v>
      </c>
      <c r="B10" s="63" t="s">
        <v>169</v>
      </c>
      <c r="C10" s="63" t="s">
        <v>170</v>
      </c>
    </row>
    <row r="11">
      <c r="A11" s="58" t="s">
        <v>70</v>
      </c>
    </row>
  </sheetData>
  <drawing r:id="rId1"/>
</worksheet>
</file>